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arrel mass" sheetId="1" r:id="rId1"/>
  </sheets>
  <definedNames>
    <definedName name="_BoreDia">'Barrel mass'!$B$4</definedName>
    <definedName name="_ChamDia">'Barrel mass'!$B$13</definedName>
    <definedName name="_ChamLen">'Barrel mass'!$B$14</definedName>
    <definedName name="_Density">'Barrel mass'!$B$27</definedName>
    <definedName name="_OAL">'Barrel mass'!$B$16</definedName>
    <definedName name="_ReinfDia">'Barrel mass'!$B$7</definedName>
    <definedName name="_ReinfLen">'Barrel mass'!$B$8</definedName>
    <definedName name="_RuleMuzDia">'Barrel mass'!$B$21</definedName>
    <definedName name="_RuleMuzLen">'Barrel mass'!$B$22</definedName>
    <definedName name="_RuleReinfDia">'Barrel mass'!$B$19</definedName>
    <definedName name="_RuleReinfLen">'Barrel mass'!$B$20</definedName>
    <definedName name="_Tap1Cone">'Barrel mass'!#REF!</definedName>
    <definedName name="_Tap1Dia">'Barrel mass'!$B$9</definedName>
    <definedName name="_Tap1Len">'Barrel mass'!$B$10</definedName>
    <definedName name="_Tap2Cone">'Barrel mass'!#REF!</definedName>
    <definedName name="_Tap2Dia">'Barrel mass'!$B$11</definedName>
    <definedName name="_Tap2Len">'Barrel mass'!$B$12</definedName>
    <definedName name="_ThreadDia">'Barrel mass'!$B$5</definedName>
    <definedName name="_ThreadLen">'Barrel mass'!$B$6</definedName>
  </definedNames>
  <calcPr fullCalcOnLoad="1"/>
</workbook>
</file>

<file path=xl/sharedStrings.xml><?xml version="1.0" encoding="utf-8"?>
<sst xmlns="http://schemas.openxmlformats.org/spreadsheetml/2006/main" count="70" uniqueCount="45">
  <si>
    <t>Barrel mass calculation (imperial units)</t>
  </si>
  <si>
    <t>(c) Copyright, P H Jackson, 2001</t>
  </si>
  <si>
    <t>www.jacksonrifles.com</t>
  </si>
  <si>
    <t>inch</t>
  </si>
  <si>
    <t>(enter nominal bore diameter)</t>
  </si>
  <si>
    <t>(enter nominal receiver thread diameter)</t>
  </si>
  <si>
    <t>Thread length</t>
  </si>
  <si>
    <t>(include thickness of recoil lug, if any)</t>
  </si>
  <si>
    <t>(enter diameter of barrel just in front of receiver)</t>
  </si>
  <si>
    <t>Reinforce length</t>
  </si>
  <si>
    <t>(enter zero if no cylindrical section in front of receiver)</t>
  </si>
  <si>
    <t>(enter diameter at end of first taper)</t>
  </si>
  <si>
    <t>Taper 1 length</t>
  </si>
  <si>
    <t>(enter length of first taper)</t>
  </si>
  <si>
    <t>(enter zero for single-taper barrels)</t>
  </si>
  <si>
    <t>Taper 2 length</t>
  </si>
  <si>
    <t>Cartridge body length</t>
  </si>
  <si>
    <t>Total barrel mass</t>
  </si>
  <si>
    <t>lb</t>
  </si>
  <si>
    <t>oz</t>
  </si>
  <si>
    <t>Overall barrel length</t>
  </si>
  <si>
    <t>at length</t>
  </si>
  <si>
    <t>at OAL</t>
  </si>
  <si>
    <t>Other data:</t>
  </si>
  <si>
    <t>lb/in3</t>
  </si>
  <si>
    <t>Calculated data (do not change)</t>
  </si>
  <si>
    <t>Bore mass</t>
  </si>
  <si>
    <t>Thread mass</t>
  </si>
  <si>
    <t>Reinforce mass</t>
  </si>
  <si>
    <t>Taper 1 mass</t>
  </si>
  <si>
    <t>Taper 2 mass</t>
  </si>
  <si>
    <t>Chamber mass</t>
  </si>
  <si>
    <r>
      <t xml:space="preserve">Enter your barrel dimensions </t>
    </r>
    <r>
      <rPr>
        <i/>
        <sz val="10"/>
        <color indexed="12"/>
        <rFont val="Arial"/>
        <family val="2"/>
      </rPr>
      <t>(change only the blue figures)</t>
    </r>
  </si>
  <si>
    <r>
      <t>For BR competition barrels, enter max. permitted dimensions</t>
    </r>
    <r>
      <rPr>
        <i/>
        <sz val="10"/>
        <color indexed="10"/>
        <rFont val="Arial"/>
        <family val="2"/>
      </rPr>
      <t xml:space="preserve"> (change only the red figures)</t>
    </r>
  </si>
  <si>
    <t>Steel density</t>
  </si>
  <si>
    <t>(usually 0.278 lb/in3 for stainless barrels)</t>
  </si>
  <si>
    <t>Max. allowed muzzle dia.</t>
  </si>
  <si>
    <t>Bore diameter</t>
  </si>
  <si>
    <t>Thread diameter</t>
  </si>
  <si>
    <t>Reinforce diameter</t>
  </si>
  <si>
    <t>Taper 1 diameter</t>
  </si>
  <si>
    <t>Taper 2 diameter</t>
  </si>
  <si>
    <t>Cartridge body diameter</t>
  </si>
  <si>
    <t>Regulation reinforce dia.</t>
  </si>
  <si>
    <t>Regulation muzzle dia.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</si>
</sst>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mm/dd/yy"/>
    <numFmt numFmtId="169" formatCode="0.0000000"/>
    <numFmt numFmtId="170" formatCode="0.000000"/>
    <numFmt numFmtId="171" formatCode="_-* #,##0.0_-;\-* #,##0.0_-;_-* &quot;-&quot;??_-;_-@_-"/>
    <numFmt numFmtId="172" formatCode="_-* #,##0_-;\-* #,##0_-;_-* &quot;-&quot;??_-;_-@_-"/>
    <numFmt numFmtId="173" formatCode="dd/mm"/>
    <numFmt numFmtId="174" formatCode="d\-mmm"/>
    <numFmt numFmtId="175" formatCode="0.0E+00;\Ĵ"/>
    <numFmt numFmtId="176" formatCode="_-* #,##0.0000_-;\-* #,##0.00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_)"/>
    <numFmt numFmtId="186" formatCode="dd\-mmm\-yy_)"/>
    <numFmt numFmtId="187" formatCode="0_)"/>
    <numFmt numFmtId="188" formatCode="0.0_)"/>
    <numFmt numFmtId="189" formatCode="0.000_)"/>
    <numFmt numFmtId="190" formatCode=".00_)"/>
    <numFmt numFmtId="191" formatCode=".000_)"/>
    <numFmt numFmtId="192" formatCode="dd/mm/yyyy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#,##0.0"/>
    <numFmt numFmtId="202" formatCode="#,##0.0000"/>
    <numFmt numFmtId="203" formatCode="#,##0.000"/>
    <numFmt numFmtId="204" formatCode="0_ ;[Red]\-0\ "/>
    <numFmt numFmtId="205" formatCode="0.0_ ;[Red]\-0.0\ "/>
    <numFmt numFmtId="206" formatCode="0.00_ ;[Red]\-0.00\ "/>
    <numFmt numFmtId="207" formatCode="0.000E+00"/>
    <numFmt numFmtId="208" formatCode="0.00000000"/>
    <numFmt numFmtId="209" formatCode="_-* #,##0.000_-;\-* #,##0.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_-* #,##0.000000_-;\-* #,##0.000000_-;_-* &quot;-&quot;??????_-;_-@_-"/>
    <numFmt numFmtId="213" formatCode="d/m"/>
    <numFmt numFmtId="214" formatCode="0.0000_)"/>
    <numFmt numFmtId="215" formatCode="0.00000_)"/>
    <numFmt numFmtId="216" formatCode="0.000000_)"/>
    <numFmt numFmtId="217" formatCode="0.0000000_)"/>
    <numFmt numFmtId="218" formatCode="0.00000000_)"/>
    <numFmt numFmtId="219" formatCode="0.000000000_)"/>
  </numFmts>
  <fonts count="13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66" fontId="9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2" fontId="9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12" fillId="0" borderId="0" xfId="0" applyNumberFormat="1" applyFont="1" applyAlignment="1" applyProtection="1">
      <alignment/>
      <protection locked="0"/>
    </xf>
    <xf numFmtId="167" fontId="12" fillId="0" borderId="0" xfId="0" applyNumberFormat="1" applyFont="1" applyAlignment="1" applyProtection="1">
      <alignment/>
      <protection locked="0"/>
    </xf>
    <xf numFmtId="166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6" fontId="9" fillId="0" borderId="0" xfId="0" applyNumberFormat="1" applyFont="1" applyAlignment="1">
      <alignment/>
    </xf>
  </cellXfs>
  <cellStyles count="19">
    <cellStyle name="Normal" xfId="0"/>
    <cellStyle name="Comma" xfId="15"/>
    <cellStyle name="Comma [0]" xfId="16"/>
    <cellStyle name="Comma [0]_Book2" xfId="17"/>
    <cellStyle name="Comma [0]_pejsa" xfId="18"/>
    <cellStyle name="Comma_Book2" xfId="19"/>
    <cellStyle name="Comma_pejsa" xfId="20"/>
    <cellStyle name="Currency" xfId="21"/>
    <cellStyle name="Currency [0]" xfId="22"/>
    <cellStyle name="Currency [0]_Book2" xfId="23"/>
    <cellStyle name="Currency [0]_pejsa" xfId="24"/>
    <cellStyle name="Currency_Book2" xfId="25"/>
    <cellStyle name="Currency_pejsa" xfId="26"/>
    <cellStyle name="Followed Hyperlink" xfId="27"/>
    <cellStyle name="Hyperlink" xfId="28"/>
    <cellStyle name="Normal_Ballistics" xfId="29"/>
    <cellStyle name="Normal_Book2" xfId="30"/>
    <cellStyle name="Normal_pejsa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57421875" style="0" customWidth="1"/>
    <col min="2" max="2" width="7.7109375" style="0" customWidth="1"/>
    <col min="3" max="3" width="5.7109375" style="2" customWidth="1"/>
    <col min="4" max="4" width="4.421875" style="0" customWidth="1"/>
    <col min="5" max="5" width="8.57421875" style="0" customWidth="1"/>
    <col min="6" max="6" width="8.8515625" style="0" customWidth="1"/>
    <col min="7" max="7" width="8.28125" style="0" customWidth="1"/>
    <col min="8" max="8" width="6.28125" style="0" customWidth="1"/>
  </cols>
  <sheetData>
    <row r="1" spans="1:8" ht="12.75">
      <c r="A1" s="1" t="s">
        <v>0</v>
      </c>
      <c r="D1" s="2"/>
      <c r="E1" s="3" t="s">
        <v>1</v>
      </c>
      <c r="H1" t="s">
        <v>2</v>
      </c>
    </row>
    <row r="2" spans="3:4" s="4" customFormat="1" ht="11.25">
      <c r="C2" s="5"/>
      <c r="D2" s="5"/>
    </row>
    <row r="3" spans="1:4" ht="12.75">
      <c r="A3" s="6" t="s">
        <v>32</v>
      </c>
      <c r="D3" s="2"/>
    </row>
    <row r="4" spans="1:6" ht="12.75">
      <c r="A4" t="s">
        <v>37</v>
      </c>
      <c r="B4" s="7">
        <v>0.24</v>
      </c>
      <c r="C4" s="8" t="s">
        <v>3</v>
      </c>
      <c r="D4" s="9"/>
      <c r="E4" s="10" t="s">
        <v>4</v>
      </c>
      <c r="F4" s="11"/>
    </row>
    <row r="5" spans="1:6" ht="12.75">
      <c r="A5" t="s">
        <v>38</v>
      </c>
      <c r="B5" s="7">
        <v>1.06</v>
      </c>
      <c r="C5" s="8" t="s">
        <v>3</v>
      </c>
      <c r="E5" s="10" t="s">
        <v>5</v>
      </c>
      <c r="F5" s="11"/>
    </row>
    <row r="6" spans="1:6" ht="12.75">
      <c r="A6" t="s">
        <v>6</v>
      </c>
      <c r="B6" s="12">
        <v>0.9</v>
      </c>
      <c r="C6" s="8" t="s">
        <v>3</v>
      </c>
      <c r="E6" s="10" t="s">
        <v>7</v>
      </c>
      <c r="F6" s="11"/>
    </row>
    <row r="7" spans="1:6" ht="12.75">
      <c r="A7" t="s">
        <v>39</v>
      </c>
      <c r="B7" s="7">
        <v>1.25</v>
      </c>
      <c r="C7" s="8" t="s">
        <v>3</v>
      </c>
      <c r="E7" s="10" t="s">
        <v>8</v>
      </c>
      <c r="F7" s="11"/>
    </row>
    <row r="8" spans="1:6" ht="12.75">
      <c r="A8" t="s">
        <v>9</v>
      </c>
      <c r="B8" s="12">
        <v>1.6</v>
      </c>
      <c r="C8" s="8" t="s">
        <v>3</v>
      </c>
      <c r="E8" s="10" t="s">
        <v>10</v>
      </c>
      <c r="F8" s="11"/>
    </row>
    <row r="9" spans="1:6" ht="12.75">
      <c r="A9" t="s">
        <v>40</v>
      </c>
      <c r="B9" s="7">
        <v>1</v>
      </c>
      <c r="C9" s="8" t="s">
        <v>3</v>
      </c>
      <c r="E9" s="10" t="s">
        <v>11</v>
      </c>
      <c r="F9" s="11"/>
    </row>
    <row r="10" spans="1:5" ht="12.75">
      <c r="A10" t="s">
        <v>12</v>
      </c>
      <c r="B10" s="12">
        <v>2.5</v>
      </c>
      <c r="C10" s="8" t="s">
        <v>3</v>
      </c>
      <c r="E10" s="10" t="s">
        <v>13</v>
      </c>
    </row>
    <row r="11" spans="1:5" ht="12.75">
      <c r="A11" t="s">
        <v>41</v>
      </c>
      <c r="B11" s="7">
        <v>0.78</v>
      </c>
      <c r="C11" s="8" t="s">
        <v>3</v>
      </c>
      <c r="E11" s="10" t="s">
        <v>14</v>
      </c>
    </row>
    <row r="12" spans="1:5" ht="12.75">
      <c r="A12" t="s">
        <v>15</v>
      </c>
      <c r="B12" s="12">
        <v>19.5</v>
      </c>
      <c r="C12" s="8" t="s">
        <v>3</v>
      </c>
      <c r="E12" s="10" t="s">
        <v>14</v>
      </c>
    </row>
    <row r="13" spans="1:4" ht="12.75">
      <c r="A13" t="s">
        <v>42</v>
      </c>
      <c r="B13" s="7">
        <v>0.46</v>
      </c>
      <c r="C13" s="8" t="s">
        <v>3</v>
      </c>
      <c r="D13" s="8"/>
    </row>
    <row r="14" spans="1:4" ht="12.75">
      <c r="A14" t="s">
        <v>16</v>
      </c>
      <c r="B14" s="12">
        <v>1.5</v>
      </c>
      <c r="C14" s="8" t="s">
        <v>3</v>
      </c>
      <c r="D14" s="8"/>
    </row>
    <row r="15" spans="1:5" ht="12.75">
      <c r="A15" s="13" t="s">
        <v>17</v>
      </c>
      <c r="B15" s="14">
        <f>INT(SUM(B30:B35))</f>
        <v>4</v>
      </c>
      <c r="C15" s="15" t="s">
        <v>18</v>
      </c>
      <c r="D15" s="16">
        <f>ROUND(16*(SUM(B30:B35)-B15),1)</f>
        <v>7.9</v>
      </c>
      <c r="E15" s="1" t="s">
        <v>19</v>
      </c>
    </row>
    <row r="16" spans="1:6" ht="12.75">
      <c r="A16" s="13" t="s">
        <v>20</v>
      </c>
      <c r="B16" s="17">
        <f>_ThreadLen+_ReinfLen+_Tap1Len+_Tap2Len</f>
        <v>24.5</v>
      </c>
      <c r="C16" s="15" t="s">
        <v>3</v>
      </c>
      <c r="D16" s="18"/>
      <c r="E16" s="1"/>
      <c r="F16" s="1"/>
    </row>
    <row r="17" spans="1:6" ht="12.75">
      <c r="A17" s="13"/>
      <c r="B17" s="17"/>
      <c r="C17" s="15"/>
      <c r="D17" s="18"/>
      <c r="E17" s="1"/>
      <c r="F17" s="1"/>
    </row>
    <row r="18" spans="1:4" ht="12.75">
      <c r="A18" s="10" t="s">
        <v>33</v>
      </c>
      <c r="C18" s="8"/>
      <c r="D18" s="2"/>
    </row>
    <row r="19" spans="1:4" ht="12.75">
      <c r="A19" t="s">
        <v>43</v>
      </c>
      <c r="B19" s="19">
        <v>1.25</v>
      </c>
      <c r="C19" s="8" t="s">
        <v>3</v>
      </c>
      <c r="D19" s="2"/>
    </row>
    <row r="20" spans="1:4" ht="12.75">
      <c r="A20" s="11" t="s">
        <v>21</v>
      </c>
      <c r="B20" s="20">
        <v>4</v>
      </c>
      <c r="C20" s="8" t="s">
        <v>3</v>
      </c>
      <c r="D20" s="2"/>
    </row>
    <row r="21" spans="1:4" ht="12.75">
      <c r="A21" t="s">
        <v>44</v>
      </c>
      <c r="B21" s="19">
        <v>0.75</v>
      </c>
      <c r="C21" s="8" t="s">
        <v>3</v>
      </c>
      <c r="D21" s="2"/>
    </row>
    <row r="22" spans="1:4" ht="12.75">
      <c r="A22" s="11" t="s">
        <v>21</v>
      </c>
      <c r="B22" s="20">
        <v>26</v>
      </c>
      <c r="C22" s="8" t="s">
        <v>3</v>
      </c>
      <c r="D22" s="2"/>
    </row>
    <row r="23" spans="1:4" ht="12.75">
      <c r="A23" s="1" t="s">
        <v>36</v>
      </c>
      <c r="B23" s="23">
        <f>_RuleReinfDia-((_OAL-_RuleReinfLen)*(_RuleReinfDia-_RuleMuzDia)/(_RuleMuzLen-_RuleReinfLen))</f>
        <v>0.7840909090909092</v>
      </c>
      <c r="C23" s="15" t="s">
        <v>3</v>
      </c>
      <c r="D23" s="2"/>
    </row>
    <row r="24" spans="1:4" ht="12.75">
      <c r="A24" s="13" t="s">
        <v>22</v>
      </c>
      <c r="B24" s="17">
        <f>_OAL</f>
        <v>24.5</v>
      </c>
      <c r="C24" s="15" t="s">
        <v>3</v>
      </c>
      <c r="D24" s="2"/>
    </row>
    <row r="25" ht="12.75">
      <c r="D25" s="2"/>
    </row>
    <row r="26" ht="12.75">
      <c r="A26" s="22" t="s">
        <v>23</v>
      </c>
    </row>
    <row r="27" spans="1:5" ht="12.75">
      <c r="A27" t="s">
        <v>34</v>
      </c>
      <c r="B27" s="24">
        <v>0.278</v>
      </c>
      <c r="C27" s="8" t="s">
        <v>24</v>
      </c>
      <c r="E27" t="s">
        <v>35</v>
      </c>
    </row>
    <row r="29" ht="12.75">
      <c r="A29" s="6" t="s">
        <v>25</v>
      </c>
    </row>
    <row r="30" spans="1:3" ht="12.75">
      <c r="A30" s="11" t="s">
        <v>26</v>
      </c>
      <c r="B30" s="21">
        <f>-_Density*(PI()/4*(_BoreDia)^2*(_OAL-_ChamLen))</f>
        <v>-0.28925774534956517</v>
      </c>
      <c r="C30" s="8" t="s">
        <v>18</v>
      </c>
    </row>
    <row r="31" spans="1:3" ht="12.75">
      <c r="A31" s="11" t="s">
        <v>27</v>
      </c>
      <c r="B31" s="21">
        <f>_Density*PI()/4*_ThreadDia^2*_ThreadLen</f>
        <v>0.22079483877362197</v>
      </c>
      <c r="C31" s="8" t="s">
        <v>18</v>
      </c>
    </row>
    <row r="32" spans="1:3" ht="12.75">
      <c r="A32" s="11" t="s">
        <v>28</v>
      </c>
      <c r="B32" s="21">
        <f>_Density*PI()/4*_ReinfDia^2*_ReinfLen</f>
        <v>0.5458517235612267</v>
      </c>
      <c r="C32" s="8" t="s">
        <v>18</v>
      </c>
    </row>
    <row r="33" spans="1:3" ht="12.75">
      <c r="A33" s="11" t="s">
        <v>29</v>
      </c>
      <c r="B33" s="21">
        <f>_Density*PI()/12*(_ReinfDia^2+_ReinfDia*_Tap1Dia+_Tap1Dia^2)*_Tap1Len</f>
        <v>0.6936865653590589</v>
      </c>
      <c r="C33" s="8" t="s">
        <v>18</v>
      </c>
    </row>
    <row r="34" spans="1:3" ht="12.75">
      <c r="A34" s="11" t="s">
        <v>30</v>
      </c>
      <c r="B34" s="21">
        <f>_Density*PI()/12*(_Tap1Dia^2+_Tap1Dia*_Tap2Dia+_Tap2Dia^2)*_Tap2Len</f>
        <v>3.3896518670394475</v>
      </c>
      <c r="C34" s="8" t="s">
        <v>18</v>
      </c>
    </row>
    <row r="35" spans="1:3" ht="12.75">
      <c r="A35" s="11" t="s">
        <v>31</v>
      </c>
      <c r="B35" s="21">
        <f>_Density*-(PI()*(B13/2)^2*B14)</f>
        <v>-0.06930133482333334</v>
      </c>
      <c r="C35" s="8" t="s">
        <v>18</v>
      </c>
    </row>
  </sheetData>
  <sheetProtection password="83AF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Forge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 Jackson</dc:creator>
  <cp:keywords/>
  <dc:description/>
  <cp:lastModifiedBy>Peter H Jackson</cp:lastModifiedBy>
  <dcterms:created xsi:type="dcterms:W3CDTF">2001-01-12T20:48:22Z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